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welch/twerkspace/alexwelch.github.io/financial_tools/"/>
    </mc:Choice>
  </mc:AlternateContent>
  <xr:revisionPtr revIDLastSave="0" documentId="13_ncr:1_{36CAE586-42B5-7D4D-9517-025D7250A67F}" xr6:coauthVersionLast="47" xr6:coauthVersionMax="47" xr10:uidLastSave="{00000000-0000-0000-0000-000000000000}"/>
  <bookViews>
    <workbookView xWindow="4700" yWindow="3200" windowWidth="31380" windowHeight="21940" activeTab="1" xr2:uid="{9F306F34-0817-8C48-B184-0BCD17C335E6}"/>
  </bookViews>
  <sheets>
    <sheet name="DSCR given rate &amp; multiple" sheetId="4" r:id="rId1"/>
    <sheet name="DSCR given % debt &amp; multip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E8" i="2"/>
  <c r="F8" i="2"/>
  <c r="G8" i="2"/>
  <c r="H8" i="2"/>
  <c r="I8" i="2"/>
  <c r="J8" i="2"/>
  <c r="K8" i="2"/>
  <c r="L8" i="2"/>
  <c r="D9" i="2"/>
  <c r="E9" i="2"/>
  <c r="F9" i="2"/>
  <c r="G9" i="2"/>
  <c r="H9" i="2"/>
  <c r="I9" i="2"/>
  <c r="J9" i="2"/>
  <c r="K9" i="2"/>
  <c r="L9" i="2"/>
  <c r="D10" i="2"/>
  <c r="E10" i="2"/>
  <c r="F10" i="2"/>
  <c r="G10" i="2"/>
  <c r="H10" i="2"/>
  <c r="I10" i="2"/>
  <c r="J10" i="2"/>
  <c r="K10" i="2"/>
  <c r="L10" i="2"/>
  <c r="D11" i="2"/>
  <c r="E11" i="2"/>
  <c r="F11" i="2"/>
  <c r="G11" i="2"/>
  <c r="H11" i="2"/>
  <c r="I11" i="2"/>
  <c r="J11" i="2"/>
  <c r="K11" i="2"/>
  <c r="L11" i="2"/>
  <c r="D12" i="2"/>
  <c r="E12" i="2"/>
  <c r="F12" i="2"/>
  <c r="G12" i="2"/>
  <c r="H12" i="2"/>
  <c r="I12" i="2"/>
  <c r="J12" i="2"/>
  <c r="K12" i="2"/>
  <c r="L12" i="2"/>
  <c r="D13" i="2"/>
  <c r="E13" i="2"/>
  <c r="F13" i="2"/>
  <c r="G13" i="2"/>
  <c r="H13" i="2"/>
  <c r="I13" i="2"/>
  <c r="J13" i="2"/>
  <c r="K13" i="2"/>
  <c r="L13" i="2"/>
  <c r="D14" i="2"/>
  <c r="E14" i="2"/>
  <c r="F14" i="2"/>
  <c r="G14" i="2"/>
  <c r="H14" i="2"/>
  <c r="I14" i="2"/>
  <c r="J14" i="2"/>
  <c r="K14" i="2"/>
  <c r="L14" i="2"/>
  <c r="D15" i="2"/>
  <c r="E15" i="2"/>
  <c r="F15" i="2"/>
  <c r="G15" i="2"/>
  <c r="H15" i="2"/>
  <c r="I15" i="2"/>
  <c r="J15" i="2"/>
  <c r="K15" i="2"/>
  <c r="L15" i="2"/>
  <c r="D16" i="2"/>
  <c r="E16" i="2"/>
  <c r="F16" i="2"/>
  <c r="G16" i="2"/>
  <c r="H16" i="2"/>
  <c r="I16" i="2"/>
  <c r="J16" i="2"/>
  <c r="K16" i="2"/>
  <c r="L16" i="2"/>
  <c r="D17" i="2"/>
  <c r="E17" i="2"/>
  <c r="F17" i="2"/>
  <c r="G17" i="2"/>
  <c r="H17" i="2"/>
  <c r="I17" i="2"/>
  <c r="J17" i="2"/>
  <c r="K17" i="2"/>
  <c r="L17" i="2"/>
  <c r="D18" i="2"/>
  <c r="E18" i="2"/>
  <c r="F18" i="2"/>
  <c r="G18" i="2"/>
  <c r="H18" i="2"/>
  <c r="I18" i="2"/>
  <c r="J18" i="2"/>
  <c r="K18" i="2"/>
  <c r="L18" i="2"/>
  <c r="D19" i="2"/>
  <c r="E19" i="2"/>
  <c r="F19" i="2"/>
  <c r="G19" i="2"/>
  <c r="H19" i="2"/>
  <c r="I19" i="2"/>
  <c r="J19" i="2"/>
  <c r="K19" i="2"/>
  <c r="L19" i="2"/>
  <c r="D20" i="2"/>
  <c r="E20" i="2"/>
  <c r="F20" i="2"/>
  <c r="G20" i="2"/>
  <c r="H20" i="2"/>
  <c r="I20" i="2"/>
  <c r="J20" i="2"/>
  <c r="K20" i="2"/>
  <c r="L20" i="2"/>
  <c r="D21" i="2"/>
  <c r="E21" i="2"/>
  <c r="F21" i="2"/>
  <c r="G21" i="2"/>
  <c r="H21" i="2"/>
  <c r="I21" i="2"/>
  <c r="J21" i="2"/>
  <c r="K21" i="2"/>
  <c r="L21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L7" i="2"/>
  <c r="K7" i="2"/>
  <c r="J7" i="2"/>
  <c r="I7" i="2"/>
  <c r="H7" i="2"/>
  <c r="G7" i="2"/>
  <c r="F7" i="2"/>
  <c r="E7" i="2"/>
  <c r="D7" i="2"/>
  <c r="C7" i="2"/>
  <c r="E6" i="2"/>
  <c r="F6" i="2" s="1"/>
  <c r="G6" i="2" s="1"/>
  <c r="H6" i="2" s="1"/>
  <c r="I6" i="2" s="1"/>
  <c r="J6" i="2" s="1"/>
  <c r="K6" i="2" s="1"/>
  <c r="L6" i="2" s="1"/>
  <c r="D6" i="2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D8" i="4"/>
  <c r="B8" i="4"/>
  <c r="B9" i="4" s="1"/>
  <c r="C7" i="4"/>
  <c r="E6" i="4"/>
  <c r="D6" i="4"/>
  <c r="D9" i="4" l="1"/>
  <c r="C9" i="4"/>
  <c r="E9" i="4"/>
  <c r="B10" i="4"/>
  <c r="E10" i="4"/>
  <c r="D7" i="4"/>
  <c r="C8" i="4"/>
  <c r="E7" i="4"/>
  <c r="F6" i="4"/>
  <c r="E8" i="4"/>
  <c r="B11" i="4" l="1"/>
  <c r="C10" i="4"/>
  <c r="D10" i="4"/>
  <c r="F7" i="4"/>
  <c r="G6" i="4"/>
  <c r="F10" i="4"/>
  <c r="F8" i="4"/>
  <c r="F9" i="4"/>
  <c r="C11" i="4" l="1"/>
  <c r="D11" i="4"/>
  <c r="B12" i="4"/>
  <c r="E11" i="4"/>
  <c r="G11" i="4"/>
  <c r="G12" i="4"/>
  <c r="G7" i="4"/>
  <c r="G10" i="4"/>
  <c r="G9" i="4"/>
  <c r="G8" i="4"/>
  <c r="H6" i="4"/>
  <c r="F11" i="4"/>
  <c r="H12" i="4" l="1"/>
  <c r="H11" i="4"/>
  <c r="H10" i="4"/>
  <c r="H9" i="4"/>
  <c r="H8" i="4"/>
  <c r="I6" i="4"/>
  <c r="H7" i="4"/>
  <c r="D12" i="4"/>
  <c r="B13" i="4"/>
  <c r="C12" i="4"/>
  <c r="E12" i="4"/>
  <c r="F12" i="4"/>
  <c r="D13" i="4" l="1"/>
  <c r="B14" i="4"/>
  <c r="C13" i="4"/>
  <c r="E13" i="4"/>
  <c r="F13" i="4"/>
  <c r="G13" i="4"/>
  <c r="I14" i="4"/>
  <c r="I13" i="4"/>
  <c r="I12" i="4"/>
  <c r="I10" i="4"/>
  <c r="I8" i="4"/>
  <c r="I11" i="4"/>
  <c r="I9" i="4"/>
  <c r="J6" i="4"/>
  <c r="I7" i="4"/>
  <c r="H13" i="4"/>
  <c r="J13" i="4" l="1"/>
  <c r="J12" i="4"/>
  <c r="J14" i="4"/>
  <c r="J11" i="4"/>
  <c r="J10" i="4"/>
  <c r="J9" i="4"/>
  <c r="K6" i="4"/>
  <c r="J8" i="4"/>
  <c r="J7" i="4"/>
  <c r="D14" i="4"/>
  <c r="B15" i="4"/>
  <c r="C14" i="4"/>
  <c r="E14" i="4"/>
  <c r="F14" i="4"/>
  <c r="G14" i="4"/>
  <c r="H14" i="4"/>
  <c r="C15" i="4" l="1"/>
  <c r="D15" i="4"/>
  <c r="B16" i="4"/>
  <c r="K16" i="4" s="1"/>
  <c r="E15" i="4"/>
  <c r="F15" i="4"/>
  <c r="G15" i="4"/>
  <c r="H15" i="4"/>
  <c r="I15" i="4"/>
  <c r="J15" i="4"/>
  <c r="K12" i="4"/>
  <c r="K11" i="4"/>
  <c r="K10" i="4"/>
  <c r="K8" i="4"/>
  <c r="K7" i="4"/>
  <c r="K9" i="4"/>
  <c r="L6" i="4"/>
  <c r="K15" i="4"/>
  <c r="K13" i="4"/>
  <c r="K14" i="4"/>
  <c r="B17" i="4" l="1"/>
  <c r="C16" i="4"/>
  <c r="D16" i="4"/>
  <c r="E16" i="4"/>
  <c r="F16" i="4"/>
  <c r="G16" i="4"/>
  <c r="H16" i="4"/>
  <c r="I16" i="4"/>
  <c r="J16" i="4"/>
  <c r="L11" i="4"/>
  <c r="L10" i="4"/>
  <c r="L9" i="4"/>
  <c r="L8" i="4"/>
  <c r="L16" i="4"/>
  <c r="L7" i="4"/>
  <c r="L15" i="4"/>
  <c r="L12" i="4"/>
  <c r="L14" i="4"/>
  <c r="L13" i="4"/>
  <c r="B18" i="4" l="1"/>
  <c r="C17" i="4"/>
  <c r="D17" i="4"/>
  <c r="E17" i="4"/>
  <c r="F17" i="4"/>
  <c r="G17" i="4"/>
  <c r="H17" i="4"/>
  <c r="I17" i="4"/>
  <c r="J17" i="4"/>
  <c r="K17" i="4"/>
  <c r="L17" i="4"/>
  <c r="D18" i="4" l="1"/>
  <c r="B19" i="4"/>
  <c r="C18" i="4"/>
  <c r="E18" i="4"/>
  <c r="F18" i="4"/>
  <c r="G18" i="4"/>
  <c r="H18" i="4"/>
  <c r="I18" i="4"/>
  <c r="J18" i="4"/>
  <c r="K18" i="4"/>
  <c r="L18" i="4"/>
  <c r="D19" i="4" l="1"/>
  <c r="B20" i="4"/>
  <c r="C19" i="4"/>
  <c r="E19" i="4"/>
  <c r="F19" i="4"/>
  <c r="G19" i="4"/>
  <c r="H19" i="4"/>
  <c r="I19" i="4"/>
  <c r="J19" i="4"/>
  <c r="K19" i="4"/>
  <c r="L19" i="4"/>
  <c r="B21" i="4" l="1"/>
  <c r="C20" i="4"/>
  <c r="D20" i="4"/>
  <c r="E20" i="4"/>
  <c r="F20" i="4"/>
  <c r="G20" i="4"/>
  <c r="H20" i="4"/>
  <c r="I20" i="4"/>
  <c r="J20" i="4"/>
  <c r="K20" i="4"/>
  <c r="L20" i="4"/>
  <c r="C21" i="4" l="1"/>
  <c r="D21" i="4"/>
  <c r="E21" i="4"/>
  <c r="F21" i="4"/>
  <c r="G21" i="4"/>
  <c r="H21" i="4"/>
  <c r="I21" i="4"/>
  <c r="J21" i="4"/>
  <c r="K21" i="4"/>
  <c r="L21" i="4"/>
</calcChain>
</file>

<file path=xl/sharedStrings.xml><?xml version="1.0" encoding="utf-8"?>
<sst xmlns="http://schemas.openxmlformats.org/spreadsheetml/2006/main" count="13" uniqueCount="9">
  <si>
    <t>rt/x</t>
  </si>
  <si>
    <t>Term</t>
  </si>
  <si>
    <t>% financed</t>
  </si>
  <si>
    <t>years</t>
  </si>
  <si>
    <t>DSCR for given rate and EBITDA/SDE multiple</t>
  </si>
  <si>
    <t>EBITDA multiple</t>
  </si>
  <si>
    <t>Rate</t>
  </si>
  <si>
    <t>DSCR for given % debt and EBITDA multiple</t>
  </si>
  <si>
    <t>%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</si>
</sst>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theme="1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theme="1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 style="thin">
        <color theme="1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thin">
        <color theme="1"/>
      </right>
      <top style="dotted">
        <color theme="0" tint="-0.499984740745262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1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thin">
        <color theme="1"/>
      </top>
      <bottom style="dotted">
        <color theme="0" tint="-0.499984740745262"/>
      </bottom>
      <diagonal/>
    </border>
    <border>
      <left style="thin">
        <color theme="1"/>
      </left>
      <right style="dotted">
        <color theme="0" tint="-0.499984740745262"/>
      </right>
      <top style="thin">
        <color theme="1"/>
      </top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theme="1"/>
      </right>
      <top style="thin">
        <color theme="1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thin">
        <color theme="1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1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thin">
        <color theme="1"/>
      </bottom>
      <diagonal/>
    </border>
    <border>
      <left style="thin">
        <color theme="1"/>
      </left>
      <right style="dotted">
        <color theme="0" tint="-0.499984740745262"/>
      </right>
      <top style="dotted">
        <color theme="0" tint="-0.499984740745262"/>
      </top>
      <bottom style="thin">
        <color theme="1"/>
      </bottom>
      <diagonal/>
    </border>
    <border>
      <left style="dotted">
        <color theme="0" tint="-0.499984740745262"/>
      </left>
      <right style="thin">
        <color theme="1"/>
      </right>
      <top style="dotted">
        <color theme="0" tint="-0.499984740745262"/>
      </top>
      <bottom style="thin">
        <color theme="1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thin">
        <color theme="1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 style="thin">
        <color theme="1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theme="1"/>
      </right>
      <top/>
      <bottom style="dotted">
        <color theme="0" tint="-0.499984740745262"/>
      </bottom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dotted">
        <color theme="0" tint="-0.499984740745262"/>
      </left>
      <right style="thin">
        <color theme="0"/>
      </right>
      <top style="dotted">
        <color theme="0" tint="-0.499984740745262"/>
      </top>
      <bottom style="thin">
        <color theme="1"/>
      </bottom>
      <diagonal/>
    </border>
    <border>
      <left style="dotted">
        <color theme="0" tint="-0.499984740745262"/>
      </left>
      <right style="thin">
        <color theme="0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theme="0"/>
      </right>
      <top style="thin">
        <color theme="1"/>
      </top>
      <bottom style="dotted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/>
      </bottom>
      <diagonal/>
    </border>
    <border>
      <left style="dotted">
        <color theme="0" tint="-0.499984740745262"/>
      </left>
      <right style="thin">
        <color theme="1"/>
      </right>
      <top style="dotted">
        <color theme="0" tint="-0.499984740745262"/>
      </top>
      <bottom style="thin">
        <color theme="0"/>
      </bottom>
      <diagonal/>
    </border>
    <border>
      <left style="thin">
        <color theme="1"/>
      </left>
      <right style="dotted">
        <color theme="0" tint="-0.499984740745262"/>
      </right>
      <top style="dotted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1"/>
      </bottom>
      <diagonal/>
    </border>
    <border>
      <left style="thin">
        <color theme="0"/>
      </left>
      <right style="medium">
        <color theme="1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/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/>
      <diagonal/>
    </border>
    <border>
      <left style="thin">
        <color theme="0"/>
      </left>
      <right style="medium">
        <color theme="1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medium">
        <color theme="1"/>
      </right>
      <top/>
      <bottom style="medium">
        <color theme="1"/>
      </bottom>
      <diagonal/>
    </border>
    <border>
      <left/>
      <right style="thin">
        <color theme="0"/>
      </right>
      <top/>
      <bottom style="medium">
        <color theme="1"/>
      </bottom>
      <diagonal/>
    </border>
    <border>
      <left style="thin">
        <color theme="0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0"/>
      </right>
      <top/>
      <bottom style="medium">
        <color theme="1"/>
      </bottom>
      <diagonal/>
    </border>
    <border>
      <left style="thin">
        <color theme="0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right"/>
    </xf>
    <xf numFmtId="2" fontId="0" fillId="0" borderId="34" xfId="0" applyNumberFormat="1" applyBorder="1" applyAlignment="1">
      <alignment horizontal="center" vertical="center"/>
    </xf>
    <xf numFmtId="2" fontId="0" fillId="0" borderId="33" xfId="0" applyNumberFormat="1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0" fontId="0" fillId="0" borderId="31" xfId="0" applyBorder="1"/>
    <xf numFmtId="0" fontId="0" fillId="0" borderId="37" xfId="0" applyBorder="1" applyAlignment="1">
      <alignment horizontal="center"/>
    </xf>
    <xf numFmtId="2" fontId="0" fillId="0" borderId="38" xfId="0" applyNumberFormat="1" applyBorder="1" applyAlignment="1">
      <alignment horizontal="center" vertical="center"/>
    </xf>
    <xf numFmtId="2" fontId="0" fillId="0" borderId="39" xfId="0" applyNumberFormat="1" applyBorder="1" applyAlignment="1">
      <alignment horizontal="center" vertical="center"/>
    </xf>
    <xf numFmtId="2" fontId="0" fillId="0" borderId="40" xfId="0" applyNumberFormat="1" applyBorder="1" applyAlignment="1">
      <alignment horizontal="center" vertical="center"/>
    </xf>
    <xf numFmtId="0" fontId="0" fillId="0" borderId="32" xfId="0" applyBorder="1"/>
    <xf numFmtId="9" fontId="1" fillId="0" borderId="43" xfId="1" applyFont="1" applyBorder="1" applyAlignment="1">
      <alignment vertical="center"/>
    </xf>
    <xf numFmtId="9" fontId="0" fillId="0" borderId="44" xfId="0" applyNumberFormat="1" applyBorder="1" applyAlignment="1">
      <alignment vertical="center"/>
    </xf>
    <xf numFmtId="9" fontId="0" fillId="0" borderId="45" xfId="0" applyNumberFormat="1" applyBorder="1" applyAlignment="1">
      <alignment vertical="center"/>
    </xf>
    <xf numFmtId="9" fontId="0" fillId="0" borderId="42" xfId="0" applyNumberFormat="1" applyBorder="1" applyAlignment="1">
      <alignment vertical="center"/>
    </xf>
    <xf numFmtId="9" fontId="0" fillId="0" borderId="46" xfId="0" applyNumberFormat="1" applyBorder="1" applyAlignment="1">
      <alignment vertical="center"/>
    </xf>
    <xf numFmtId="9" fontId="0" fillId="0" borderId="43" xfId="0" applyNumberFormat="1" applyBorder="1" applyAlignment="1">
      <alignment vertical="center"/>
    </xf>
    <xf numFmtId="0" fontId="0" fillId="0" borderId="44" xfId="0" applyBorder="1"/>
    <xf numFmtId="0" fontId="0" fillId="0" borderId="36" xfId="0" applyBorder="1" applyAlignment="1">
      <alignment horizontal="right"/>
    </xf>
    <xf numFmtId="0" fontId="3" fillId="0" borderId="47" xfId="0" applyFont="1" applyBorder="1" applyAlignment="1">
      <alignment horizontal="right"/>
    </xf>
    <xf numFmtId="0" fontId="0" fillId="0" borderId="48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41" xfId="0" applyBorder="1"/>
    <xf numFmtId="9" fontId="0" fillId="2" borderId="52" xfId="1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0" fillId="3" borderId="32" xfId="0" applyFill="1" applyBorder="1" applyAlignment="1">
      <alignment horizontal="center"/>
    </xf>
    <xf numFmtId="0" fontId="2" fillId="0" borderId="1" xfId="2" applyBorder="1" applyAlignment="1">
      <alignment horizontal="center"/>
    </xf>
  </cellXfs>
  <cellStyles count="3">
    <cellStyle name="Normal" xfId="0" builtinId="0"/>
    <cellStyle name="Percent" xfId="1" builtinId="5"/>
    <cellStyle name="Title" xfId="2" builtinId="15"/>
  </cellStyles>
  <dxfs count="11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3D5CB-859B-5746-9967-BDE54514018B}">
  <dimension ref="A1:M22"/>
  <sheetViews>
    <sheetView workbookViewId="0">
      <selection activeCell="Q16" sqref="Q16"/>
    </sheetView>
  </sheetViews>
  <sheetFormatPr baseColWidth="10" defaultRowHeight="16" x14ac:dyDescent="0.2"/>
  <cols>
    <col min="1" max="1" width="10.83203125" style="1"/>
    <col min="2" max="12" width="5.83203125" style="1" customWidth="1"/>
    <col min="13" max="13" width="13.6640625" style="1" customWidth="1"/>
    <col min="14" max="16384" width="10.83203125" style="1"/>
  </cols>
  <sheetData>
    <row r="1" spans="1:13" ht="25" thickBot="1" x14ac:dyDescent="0.35">
      <c r="C1" s="62" t="s">
        <v>4</v>
      </c>
      <c r="D1" s="62"/>
      <c r="E1" s="62"/>
      <c r="F1" s="62"/>
      <c r="G1" s="62"/>
      <c r="H1" s="62"/>
      <c r="I1" s="62"/>
      <c r="J1" s="62"/>
      <c r="K1" s="62"/>
      <c r="L1" s="62"/>
    </row>
    <row r="2" spans="1:13" ht="17" thickTop="1" x14ac:dyDescent="0.2">
      <c r="B2" s="30"/>
    </row>
    <row r="3" spans="1:13" x14ac:dyDescent="0.2">
      <c r="A3" s="31" t="s">
        <v>2</v>
      </c>
      <c r="B3" s="56">
        <v>0.9</v>
      </c>
      <c r="C3" s="29"/>
      <c r="G3" s="2"/>
      <c r="H3" s="2"/>
      <c r="I3" s="2"/>
      <c r="J3" s="2"/>
      <c r="K3" s="2"/>
      <c r="L3" s="2"/>
    </row>
    <row r="4" spans="1:13" s="30" customFormat="1" x14ac:dyDescent="0.2">
      <c r="A4" s="48" t="s">
        <v>1</v>
      </c>
      <c r="B4" s="57">
        <v>10</v>
      </c>
      <c r="C4" s="36" t="s">
        <v>3</v>
      </c>
      <c r="D4" s="3"/>
      <c r="E4" s="3"/>
      <c r="F4" s="3"/>
      <c r="G4" s="3"/>
      <c r="H4" s="3"/>
      <c r="I4" s="3"/>
      <c r="J4" s="3"/>
      <c r="K4" s="3"/>
      <c r="L4" s="3"/>
    </row>
    <row r="5" spans="1:13" s="60" customFormat="1" x14ac:dyDescent="0.2">
      <c r="A5" s="58"/>
      <c r="B5" s="61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3" s="40" customFormat="1" ht="16" customHeight="1" thickBot="1" x14ac:dyDescent="0.25">
      <c r="B6" s="49" t="s">
        <v>0</v>
      </c>
      <c r="C6" s="50">
        <v>10</v>
      </c>
      <c r="D6" s="51">
        <f>C6-1</f>
        <v>9</v>
      </c>
      <c r="E6" s="51">
        <f t="shared" ref="E6:L6" si="0">D6-1</f>
        <v>8</v>
      </c>
      <c r="F6" s="51">
        <f t="shared" si="0"/>
        <v>7</v>
      </c>
      <c r="G6" s="52">
        <f t="shared" si="0"/>
        <v>6</v>
      </c>
      <c r="H6" s="53">
        <f t="shared" si="0"/>
        <v>5</v>
      </c>
      <c r="I6" s="51">
        <f t="shared" si="0"/>
        <v>4</v>
      </c>
      <c r="J6" s="54">
        <f t="shared" si="0"/>
        <v>3</v>
      </c>
      <c r="K6" s="50">
        <f t="shared" si="0"/>
        <v>2</v>
      </c>
      <c r="L6" s="51">
        <f t="shared" si="0"/>
        <v>1</v>
      </c>
      <c r="M6" s="55" t="s">
        <v>5</v>
      </c>
    </row>
    <row r="7" spans="1:13" ht="35" customHeight="1" x14ac:dyDescent="0.2">
      <c r="B7" s="41">
        <v>0.01</v>
      </c>
      <c r="C7" s="28">
        <f t="shared" ref="C7:L21" si="1">1/C$6/PMT($B7,$B$4,1*$B$3)*-1</f>
        <v>1.0523671700779635</v>
      </c>
      <c r="D7" s="24">
        <f t="shared" si="1"/>
        <v>1.1692968556421817</v>
      </c>
      <c r="E7" s="24">
        <f t="shared" si="1"/>
        <v>1.3154589625974544</v>
      </c>
      <c r="F7" s="24">
        <f t="shared" si="1"/>
        <v>1.503381671539948</v>
      </c>
      <c r="G7" s="25">
        <f t="shared" si="1"/>
        <v>1.7539452834632725</v>
      </c>
      <c r="H7" s="26">
        <f t="shared" si="1"/>
        <v>2.1047343401559271</v>
      </c>
      <c r="I7" s="24">
        <f t="shared" si="1"/>
        <v>2.6309179251949089</v>
      </c>
      <c r="J7" s="27">
        <f t="shared" si="1"/>
        <v>3.507890566926545</v>
      </c>
      <c r="K7" s="28">
        <f t="shared" si="1"/>
        <v>5.2618358503898177</v>
      </c>
      <c r="L7" s="24">
        <f t="shared" si="1"/>
        <v>10.523671700779635</v>
      </c>
      <c r="M7" s="40"/>
    </row>
    <row r="8" spans="1:13" ht="35" customHeight="1" x14ac:dyDescent="0.2">
      <c r="B8" s="42">
        <f>B7+0.01</f>
        <v>0.02</v>
      </c>
      <c r="C8" s="8">
        <f t="shared" si="1"/>
        <v>0.99806500069358173</v>
      </c>
      <c r="D8" s="4">
        <f t="shared" si="1"/>
        <v>1.1089611118817573</v>
      </c>
      <c r="E8" s="4">
        <f t="shared" si="1"/>
        <v>1.247581250866977</v>
      </c>
      <c r="F8" s="4">
        <f t="shared" si="1"/>
        <v>1.4258071438479738</v>
      </c>
      <c r="G8" s="5">
        <f t="shared" si="1"/>
        <v>1.663441667822636</v>
      </c>
      <c r="H8" s="6">
        <f t="shared" si="1"/>
        <v>1.9961300013871635</v>
      </c>
      <c r="I8" s="4">
        <f t="shared" si="1"/>
        <v>2.495162501733954</v>
      </c>
      <c r="J8" s="7">
        <f t="shared" si="1"/>
        <v>3.3268833356452721</v>
      </c>
      <c r="K8" s="8">
        <f t="shared" si="1"/>
        <v>4.9903250034679081</v>
      </c>
      <c r="L8" s="4">
        <f t="shared" si="1"/>
        <v>9.9806500069358162</v>
      </c>
    </row>
    <row r="9" spans="1:13" ht="35" customHeight="1" x14ac:dyDescent="0.2">
      <c r="B9" s="42">
        <f t="shared" ref="B9:B21" si="2">B8+0.01</f>
        <v>0.03</v>
      </c>
      <c r="C9" s="8">
        <f t="shared" si="1"/>
        <v>0.94780031519731456</v>
      </c>
      <c r="D9" s="4">
        <f t="shared" si="1"/>
        <v>1.0531114613303494</v>
      </c>
      <c r="E9" s="4">
        <f t="shared" si="1"/>
        <v>1.1847503939966431</v>
      </c>
      <c r="F9" s="4">
        <f t="shared" si="1"/>
        <v>1.3540004502818777</v>
      </c>
      <c r="G9" s="5">
        <f t="shared" si="1"/>
        <v>1.5796671919955241</v>
      </c>
      <c r="H9" s="6">
        <f t="shared" si="1"/>
        <v>1.8956006303946291</v>
      </c>
      <c r="I9" s="4">
        <f t="shared" si="1"/>
        <v>2.3695007879932861</v>
      </c>
      <c r="J9" s="7">
        <f t="shared" si="1"/>
        <v>3.1593343839910482</v>
      </c>
      <c r="K9" s="8">
        <f t="shared" si="1"/>
        <v>4.7390015759865722</v>
      </c>
      <c r="L9" s="4">
        <f t="shared" si="1"/>
        <v>9.4780031519731445</v>
      </c>
    </row>
    <row r="10" spans="1:13" ht="35" customHeight="1" x14ac:dyDescent="0.2">
      <c r="B10" s="42">
        <f t="shared" si="2"/>
        <v>0.04</v>
      </c>
      <c r="C10" s="8">
        <f t="shared" si="1"/>
        <v>0.90121064215055857</v>
      </c>
      <c r="D10" s="4">
        <f t="shared" si="1"/>
        <v>1.001345157945065</v>
      </c>
      <c r="E10" s="4">
        <f t="shared" si="1"/>
        <v>1.1265133026881982</v>
      </c>
      <c r="F10" s="4">
        <f t="shared" si="1"/>
        <v>1.2874437745007978</v>
      </c>
      <c r="G10" s="5">
        <f t="shared" si="1"/>
        <v>1.5020177369175975</v>
      </c>
      <c r="H10" s="6">
        <f t="shared" si="1"/>
        <v>1.8024212843011171</v>
      </c>
      <c r="I10" s="4">
        <f t="shared" si="1"/>
        <v>2.2530266053763963</v>
      </c>
      <c r="J10" s="7">
        <f t="shared" si="1"/>
        <v>3.0040354738351951</v>
      </c>
      <c r="K10" s="8">
        <f t="shared" si="1"/>
        <v>4.5060532107527926</v>
      </c>
      <c r="L10" s="4">
        <f t="shared" si="1"/>
        <v>9.0121064215055853</v>
      </c>
    </row>
    <row r="11" spans="1:13" ht="35" customHeight="1" x14ac:dyDescent="0.2">
      <c r="B11" s="42">
        <f t="shared" si="2"/>
        <v>0.05</v>
      </c>
      <c r="C11" s="8">
        <f t="shared" si="1"/>
        <v>0.8579705476872016</v>
      </c>
      <c r="D11" s="4">
        <f t="shared" si="1"/>
        <v>0.95330060854133503</v>
      </c>
      <c r="E11" s="4">
        <f t="shared" si="1"/>
        <v>1.072463184609002</v>
      </c>
      <c r="F11" s="4">
        <f t="shared" si="1"/>
        <v>1.2256722109817164</v>
      </c>
      <c r="G11" s="5">
        <f t="shared" si="1"/>
        <v>1.4299509128120025</v>
      </c>
      <c r="H11" s="6">
        <f t="shared" si="1"/>
        <v>1.7159410953744032</v>
      </c>
      <c r="I11" s="4">
        <f t="shared" si="1"/>
        <v>2.1449263692180041</v>
      </c>
      <c r="J11" s="7">
        <f t="shared" si="1"/>
        <v>2.859901825624005</v>
      </c>
      <c r="K11" s="8">
        <f t="shared" si="1"/>
        <v>4.2898527384360081</v>
      </c>
      <c r="L11" s="4">
        <f t="shared" si="1"/>
        <v>8.5797054768720162</v>
      </c>
    </row>
    <row r="12" spans="1:13" ht="35" customHeight="1" x14ac:dyDescent="0.2">
      <c r="B12" s="42">
        <f t="shared" si="2"/>
        <v>6.0000000000000005E-2</v>
      </c>
      <c r="C12" s="8">
        <f t="shared" si="1"/>
        <v>0.81778745015718846</v>
      </c>
      <c r="D12" s="4">
        <f t="shared" si="1"/>
        <v>0.90865272239687589</v>
      </c>
      <c r="E12" s="4">
        <f t="shared" si="1"/>
        <v>1.0222343126964855</v>
      </c>
      <c r="F12" s="4">
        <f t="shared" si="1"/>
        <v>1.1682677859388404</v>
      </c>
      <c r="G12" s="5">
        <f t="shared" si="1"/>
        <v>1.3629790835953139</v>
      </c>
      <c r="H12" s="6">
        <f t="shared" si="1"/>
        <v>1.6355749003143769</v>
      </c>
      <c r="I12" s="4">
        <f t="shared" si="1"/>
        <v>2.0444686253929709</v>
      </c>
      <c r="J12" s="7">
        <f t="shared" si="1"/>
        <v>2.7259581671906279</v>
      </c>
      <c r="K12" s="8">
        <f t="shared" si="1"/>
        <v>4.0889372507859418</v>
      </c>
      <c r="L12" s="4">
        <f t="shared" si="1"/>
        <v>8.1778745015718837</v>
      </c>
    </row>
    <row r="13" spans="1:13" ht="35" customHeight="1" x14ac:dyDescent="0.2">
      <c r="B13" s="42">
        <f t="shared" si="2"/>
        <v>7.0000000000000007E-2</v>
      </c>
      <c r="C13" s="8">
        <f t="shared" si="1"/>
        <v>0.78039794899251136</v>
      </c>
      <c r="D13" s="4">
        <f t="shared" si="1"/>
        <v>0.86710883221390145</v>
      </c>
      <c r="E13" s="4">
        <f t="shared" si="1"/>
        <v>0.97549743624063912</v>
      </c>
      <c r="F13" s="4">
        <f t="shared" si="1"/>
        <v>1.1148542128464447</v>
      </c>
      <c r="G13" s="5">
        <f t="shared" si="1"/>
        <v>1.300663248320852</v>
      </c>
      <c r="H13" s="6">
        <f t="shared" si="1"/>
        <v>1.5607958979850227</v>
      </c>
      <c r="I13" s="4">
        <f t="shared" si="1"/>
        <v>1.9509948724812782</v>
      </c>
      <c r="J13" s="7">
        <f t="shared" si="1"/>
        <v>2.601326496641704</v>
      </c>
      <c r="K13" s="8">
        <f t="shared" si="1"/>
        <v>3.9019897449625565</v>
      </c>
      <c r="L13" s="4">
        <f t="shared" si="1"/>
        <v>7.8039794899251129</v>
      </c>
    </row>
    <row r="14" spans="1:13" ht="35" customHeight="1" x14ac:dyDescent="0.2">
      <c r="B14" s="43">
        <f t="shared" si="2"/>
        <v>0.08</v>
      </c>
      <c r="C14" s="13">
        <f t="shared" si="1"/>
        <v>0.74556459988238288</v>
      </c>
      <c r="D14" s="9">
        <f t="shared" si="1"/>
        <v>0.82840511098042535</v>
      </c>
      <c r="E14" s="9">
        <f t="shared" si="1"/>
        <v>0.93195574985297847</v>
      </c>
      <c r="F14" s="9">
        <f t="shared" si="1"/>
        <v>1.065092285546261</v>
      </c>
      <c r="G14" s="10">
        <f t="shared" si="1"/>
        <v>1.242607666470638</v>
      </c>
      <c r="H14" s="11">
        <f t="shared" si="1"/>
        <v>1.4911291997647658</v>
      </c>
      <c r="I14" s="9">
        <f t="shared" si="1"/>
        <v>1.8639114997059569</v>
      </c>
      <c r="J14" s="12">
        <f t="shared" si="1"/>
        <v>2.4852153329412761</v>
      </c>
      <c r="K14" s="13">
        <f t="shared" si="1"/>
        <v>3.7278229994119139</v>
      </c>
      <c r="L14" s="9">
        <f t="shared" si="1"/>
        <v>7.4556459988238277</v>
      </c>
    </row>
    <row r="15" spans="1:13" ht="35" customHeight="1" x14ac:dyDescent="0.2">
      <c r="B15" s="44">
        <f t="shared" si="2"/>
        <v>0.09</v>
      </c>
      <c r="C15" s="18">
        <f t="shared" si="1"/>
        <v>0.71307307790655661</v>
      </c>
      <c r="D15" s="14">
        <f t="shared" si="1"/>
        <v>0.79230341989617392</v>
      </c>
      <c r="E15" s="14">
        <f t="shared" si="1"/>
        <v>0.8913413473831957</v>
      </c>
      <c r="F15" s="14">
        <f t="shared" si="1"/>
        <v>1.0186758255807951</v>
      </c>
      <c r="G15" s="15">
        <f t="shared" si="1"/>
        <v>1.1884551298442609</v>
      </c>
      <c r="H15" s="16">
        <f t="shared" si="1"/>
        <v>1.4261461558131132</v>
      </c>
      <c r="I15" s="14">
        <f t="shared" si="1"/>
        <v>1.7826826947663914</v>
      </c>
      <c r="J15" s="17">
        <f t="shared" si="1"/>
        <v>2.3769102596885219</v>
      </c>
      <c r="K15" s="18">
        <f t="shared" si="1"/>
        <v>3.5653653895327828</v>
      </c>
      <c r="L15" s="34">
        <f t="shared" si="1"/>
        <v>7.1307307790655656</v>
      </c>
    </row>
    <row r="16" spans="1:13" ht="35" customHeight="1" x14ac:dyDescent="0.2">
      <c r="B16" s="42">
        <f t="shared" si="2"/>
        <v>9.9999999999999992E-2</v>
      </c>
      <c r="C16" s="8">
        <f t="shared" si="1"/>
        <v>0.68272967841163146</v>
      </c>
      <c r="D16" s="4">
        <f t="shared" si="1"/>
        <v>0.75858853156847927</v>
      </c>
      <c r="E16" s="4">
        <f t="shared" si="1"/>
        <v>0.85341209801453932</v>
      </c>
      <c r="F16" s="4">
        <f t="shared" si="1"/>
        <v>0.97532811201661629</v>
      </c>
      <c r="G16" s="5">
        <f t="shared" si="1"/>
        <v>1.137882797352719</v>
      </c>
      <c r="H16" s="6">
        <f t="shared" si="1"/>
        <v>1.3654593568232629</v>
      </c>
      <c r="I16" s="4">
        <f t="shared" si="1"/>
        <v>1.7068241960290786</v>
      </c>
      <c r="J16" s="7">
        <f t="shared" si="1"/>
        <v>2.275765594705438</v>
      </c>
      <c r="K16" s="8">
        <f t="shared" si="1"/>
        <v>3.4136483920581573</v>
      </c>
      <c r="L16" s="32">
        <f t="shared" si="1"/>
        <v>6.8272967841163146</v>
      </c>
    </row>
    <row r="17" spans="2:12" ht="35" customHeight="1" x14ac:dyDescent="0.2">
      <c r="B17" s="45">
        <f t="shared" si="2"/>
        <v>0.10999999999999999</v>
      </c>
      <c r="C17" s="23">
        <f t="shared" si="1"/>
        <v>0.65435911234902311</v>
      </c>
      <c r="D17" s="19">
        <f t="shared" si="1"/>
        <v>0.72706568038780328</v>
      </c>
      <c r="E17" s="19">
        <f t="shared" si="1"/>
        <v>0.81794889043627883</v>
      </c>
      <c r="F17" s="19">
        <f t="shared" si="1"/>
        <v>0.93479873192717566</v>
      </c>
      <c r="G17" s="20">
        <f t="shared" si="1"/>
        <v>1.090598520581705</v>
      </c>
      <c r="H17" s="21">
        <f t="shared" si="1"/>
        <v>1.3087182246980462</v>
      </c>
      <c r="I17" s="19">
        <f t="shared" si="1"/>
        <v>1.6358977808725577</v>
      </c>
      <c r="J17" s="22">
        <f t="shared" si="1"/>
        <v>2.1811970411634101</v>
      </c>
      <c r="K17" s="23">
        <f t="shared" si="1"/>
        <v>3.2717955617451153</v>
      </c>
      <c r="L17" s="33">
        <f t="shared" si="1"/>
        <v>6.5435911234902306</v>
      </c>
    </row>
    <row r="18" spans="2:12" ht="35" customHeight="1" x14ac:dyDescent="0.2">
      <c r="B18" s="46">
        <f t="shared" si="2"/>
        <v>0.11999999999999998</v>
      </c>
      <c r="C18" s="28">
        <f t="shared" si="1"/>
        <v>0.62780255871231838</v>
      </c>
      <c r="D18" s="24">
        <f t="shared" si="1"/>
        <v>0.69755839856924262</v>
      </c>
      <c r="E18" s="24">
        <f t="shared" si="1"/>
        <v>0.78475319839039803</v>
      </c>
      <c r="F18" s="24">
        <f t="shared" si="1"/>
        <v>0.89686079816045483</v>
      </c>
      <c r="G18" s="25">
        <f t="shared" si="1"/>
        <v>1.046337597853864</v>
      </c>
      <c r="H18" s="26">
        <f t="shared" si="1"/>
        <v>1.2556051174246368</v>
      </c>
      <c r="I18" s="24">
        <f t="shared" si="1"/>
        <v>1.5695063967807961</v>
      </c>
      <c r="J18" s="27">
        <f t="shared" si="1"/>
        <v>2.0926751957077281</v>
      </c>
      <c r="K18" s="28">
        <f t="shared" si="1"/>
        <v>3.1390127935615921</v>
      </c>
      <c r="L18" s="24">
        <f t="shared" si="1"/>
        <v>6.2780255871231843</v>
      </c>
    </row>
    <row r="19" spans="2:12" ht="35" customHeight="1" x14ac:dyDescent="0.2">
      <c r="B19" s="42">
        <f t="shared" si="2"/>
        <v>0.12999999999999998</v>
      </c>
      <c r="C19" s="8">
        <f t="shared" si="1"/>
        <v>0.6029159417725426</v>
      </c>
      <c r="D19" s="4">
        <f t="shared" si="1"/>
        <v>0.6699066019694917</v>
      </c>
      <c r="E19" s="4">
        <f t="shared" si="1"/>
        <v>0.75364492721567822</v>
      </c>
      <c r="F19" s="4">
        <f t="shared" si="1"/>
        <v>0.86130848824648942</v>
      </c>
      <c r="G19" s="5">
        <f t="shared" si="1"/>
        <v>1.0048599029542375</v>
      </c>
      <c r="H19" s="6">
        <f t="shared" si="1"/>
        <v>1.2058318835450852</v>
      </c>
      <c r="I19" s="4">
        <f t="shared" si="1"/>
        <v>1.5072898544313564</v>
      </c>
      <c r="J19" s="7">
        <f t="shared" si="1"/>
        <v>2.0097198059084751</v>
      </c>
      <c r="K19" s="8">
        <f t="shared" si="1"/>
        <v>3.0145797088627129</v>
      </c>
      <c r="L19" s="4">
        <f t="shared" si="1"/>
        <v>6.0291594177254257</v>
      </c>
    </row>
    <row r="20" spans="2:12" ht="35" customHeight="1" x14ac:dyDescent="0.2">
      <c r="B20" s="42">
        <f>B19+0.01</f>
        <v>0.13999999999999999</v>
      </c>
      <c r="C20" s="8">
        <f t="shared" si="1"/>
        <v>0.5795684051437312</v>
      </c>
      <c r="D20" s="4">
        <f t="shared" si="1"/>
        <v>0.64396489460414574</v>
      </c>
      <c r="E20" s="4">
        <f t="shared" si="1"/>
        <v>0.72446050642966398</v>
      </c>
      <c r="F20" s="4">
        <f t="shared" si="1"/>
        <v>0.8279548644910445</v>
      </c>
      <c r="G20" s="5">
        <f t="shared" si="1"/>
        <v>0.96594734190621867</v>
      </c>
      <c r="H20" s="6">
        <f t="shared" si="1"/>
        <v>1.1591368102874624</v>
      </c>
      <c r="I20" s="4">
        <f t="shared" si="1"/>
        <v>1.448921012859328</v>
      </c>
      <c r="J20" s="7">
        <f t="shared" si="1"/>
        <v>1.9318946838124373</v>
      </c>
      <c r="K20" s="8">
        <f t="shared" si="1"/>
        <v>2.8978420257186559</v>
      </c>
      <c r="L20" s="4">
        <f t="shared" si="1"/>
        <v>5.7956840514373118</v>
      </c>
    </row>
    <row r="21" spans="2:12" ht="35" customHeight="1" x14ac:dyDescent="0.2">
      <c r="B21" s="42">
        <f t="shared" si="2"/>
        <v>0.15</v>
      </c>
      <c r="C21" s="8">
        <f t="shared" si="1"/>
        <v>0.55764095842824768</v>
      </c>
      <c r="D21" s="4">
        <f t="shared" si="1"/>
        <v>0.61960106492027511</v>
      </c>
      <c r="E21" s="4">
        <f t="shared" si="1"/>
        <v>0.69705119803530946</v>
      </c>
      <c r="F21" s="4">
        <f t="shared" si="1"/>
        <v>0.79662994061178227</v>
      </c>
      <c r="G21" s="5">
        <f t="shared" si="1"/>
        <v>0.92940159738041261</v>
      </c>
      <c r="H21" s="39">
        <f t="shared" si="1"/>
        <v>1.1152819168564954</v>
      </c>
      <c r="I21" s="37">
        <f t="shared" si="1"/>
        <v>1.3941023960706189</v>
      </c>
      <c r="J21" s="38">
        <f t="shared" si="1"/>
        <v>1.8588031947608252</v>
      </c>
      <c r="K21" s="8">
        <f t="shared" si="1"/>
        <v>2.7882047921412378</v>
      </c>
      <c r="L21" s="4">
        <f t="shared" si="1"/>
        <v>5.5764095842824757</v>
      </c>
    </row>
    <row r="22" spans="2:12" x14ac:dyDescent="0.2">
      <c r="B22" s="47" t="s">
        <v>6</v>
      </c>
      <c r="C22" s="35"/>
    </row>
  </sheetData>
  <mergeCells count="1">
    <mergeCell ref="C1:L1"/>
  </mergeCells>
  <conditionalFormatting sqref="C7:L21">
    <cfRule type="cellIs" dxfId="2" priority="1" operator="lessThan">
      <formula>1.25</formula>
    </cfRule>
    <cfRule type="colorScale" priority="3">
      <colorScale>
        <cfvo type="min"/>
        <cfvo type="max"/>
        <color rgb="FFFCFCFF"/>
        <color rgb="FF63BE7B"/>
      </colorScale>
    </cfRule>
    <cfRule type="cellIs" dxfId="1" priority="2" stopIfTrue="1" operator="lessThan">
      <formula>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DF2FF-CB44-5049-84D2-3992C0344C50}">
  <dimension ref="A1:M22"/>
  <sheetViews>
    <sheetView tabSelected="1" workbookViewId="0">
      <selection activeCell="G13" sqref="G13"/>
    </sheetView>
  </sheetViews>
  <sheetFormatPr baseColWidth="10" defaultRowHeight="16" x14ac:dyDescent="0.2"/>
  <cols>
    <col min="1" max="1" width="10.83203125" style="1"/>
    <col min="2" max="12" width="5.83203125" style="1" customWidth="1"/>
    <col min="13" max="13" width="13.6640625" style="1" customWidth="1"/>
    <col min="14" max="16384" width="10.83203125" style="1"/>
  </cols>
  <sheetData>
    <row r="1" spans="1:13" ht="25" thickBot="1" x14ac:dyDescent="0.35">
      <c r="C1" s="62" t="s">
        <v>7</v>
      </c>
      <c r="D1" s="62"/>
      <c r="E1" s="62"/>
      <c r="F1" s="62"/>
      <c r="G1" s="62"/>
      <c r="H1" s="62"/>
      <c r="I1" s="62"/>
      <c r="J1" s="62"/>
      <c r="K1" s="62"/>
      <c r="L1" s="62"/>
    </row>
    <row r="2" spans="1:13" ht="17" thickTop="1" x14ac:dyDescent="0.2">
      <c r="B2" s="30"/>
    </row>
    <row r="3" spans="1:13" x14ac:dyDescent="0.2">
      <c r="A3" s="31" t="s">
        <v>6</v>
      </c>
      <c r="B3" s="56">
        <v>0.12</v>
      </c>
      <c r="C3" s="29"/>
      <c r="G3" s="2"/>
      <c r="H3" s="2"/>
      <c r="I3" s="2"/>
      <c r="J3" s="2"/>
      <c r="K3" s="2"/>
      <c r="L3" s="2"/>
    </row>
    <row r="4" spans="1:13" s="30" customFormat="1" x14ac:dyDescent="0.2">
      <c r="A4" s="48" t="s">
        <v>1</v>
      </c>
      <c r="B4" s="57">
        <v>10</v>
      </c>
      <c r="C4" s="36" t="s">
        <v>3</v>
      </c>
      <c r="D4" s="3"/>
      <c r="E4" s="3"/>
      <c r="F4" s="3"/>
      <c r="G4" s="3"/>
      <c r="H4" s="3"/>
      <c r="I4" s="3"/>
      <c r="J4" s="3"/>
      <c r="K4" s="3"/>
      <c r="L4" s="3"/>
    </row>
    <row r="5" spans="1:13" s="60" customFormat="1" x14ac:dyDescent="0.2">
      <c r="A5" s="58"/>
      <c r="B5" s="61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3" s="40" customFormat="1" ht="16" customHeight="1" thickBot="1" x14ac:dyDescent="0.25">
      <c r="B6" s="49"/>
      <c r="C6" s="50">
        <v>1</v>
      </c>
      <c r="D6" s="51">
        <f>C6+0.5</f>
        <v>1.5</v>
      </c>
      <c r="E6" s="51">
        <f t="shared" ref="E6:L6" si="0">D6+0.5</f>
        <v>2</v>
      </c>
      <c r="F6" s="51">
        <f t="shared" si="0"/>
        <v>2.5</v>
      </c>
      <c r="G6" s="51">
        <f t="shared" si="0"/>
        <v>3</v>
      </c>
      <c r="H6" s="51">
        <f t="shared" si="0"/>
        <v>3.5</v>
      </c>
      <c r="I6" s="51">
        <f t="shared" si="0"/>
        <v>4</v>
      </c>
      <c r="J6" s="51">
        <f t="shared" si="0"/>
        <v>4.5</v>
      </c>
      <c r="K6" s="51">
        <f t="shared" si="0"/>
        <v>5</v>
      </c>
      <c r="L6" s="51">
        <f t="shared" si="0"/>
        <v>5.5</v>
      </c>
      <c r="M6" s="55" t="s">
        <v>5</v>
      </c>
    </row>
    <row r="7" spans="1:13" ht="35" customHeight="1" x14ac:dyDescent="0.2">
      <c r="B7" s="41">
        <v>0.2</v>
      </c>
      <c r="C7" s="28">
        <f>1/C$6/PMT($B$3,$B$4,$B7*-1)</f>
        <v>28.251115142054328</v>
      </c>
      <c r="D7" s="28">
        <f>1/D$6/PMT($B$3,$B$4,$B7*-1)</f>
        <v>18.834076761369552</v>
      </c>
      <c r="E7" s="28">
        <f t="shared" ref="E7:L7" si="1">1/E$6/PMT($B$3,$B$4,$B7*-1)</f>
        <v>14.125557571027164</v>
      </c>
      <c r="F7" s="28">
        <f t="shared" si="1"/>
        <v>11.300446056821732</v>
      </c>
      <c r="G7" s="28">
        <f t="shared" si="1"/>
        <v>9.4170383806847759</v>
      </c>
      <c r="H7" s="28">
        <f t="shared" si="1"/>
        <v>8.0717471834440939</v>
      </c>
      <c r="I7" s="28">
        <f t="shared" si="1"/>
        <v>7.062778785513582</v>
      </c>
      <c r="J7" s="28">
        <f t="shared" si="1"/>
        <v>6.2780255871231834</v>
      </c>
      <c r="K7" s="28">
        <f t="shared" si="1"/>
        <v>5.6502230284108661</v>
      </c>
      <c r="L7" s="28">
        <f t="shared" si="1"/>
        <v>5.1365663894644236</v>
      </c>
      <c r="M7" s="40"/>
    </row>
    <row r="8" spans="1:13" ht="35" customHeight="1" x14ac:dyDescent="0.2">
      <c r="B8" s="42">
        <f>B7+0.05</f>
        <v>0.25</v>
      </c>
      <c r="C8" s="28">
        <f t="shared" ref="C8:L21" si="2">1/C$6/PMT($B$3,$B$4,$B8*-1)</f>
        <v>22.600892113643457</v>
      </c>
      <c r="D8" s="28">
        <f t="shared" si="2"/>
        <v>15.067261409095638</v>
      </c>
      <c r="E8" s="28">
        <f t="shared" si="2"/>
        <v>11.300446056821729</v>
      </c>
      <c r="F8" s="28">
        <f t="shared" si="2"/>
        <v>9.0403568454573833</v>
      </c>
      <c r="G8" s="28">
        <f t="shared" si="2"/>
        <v>7.5336307045478188</v>
      </c>
      <c r="H8" s="28">
        <f t="shared" si="2"/>
        <v>6.4573977467552739</v>
      </c>
      <c r="I8" s="28">
        <f t="shared" si="2"/>
        <v>5.6502230284108643</v>
      </c>
      <c r="J8" s="28">
        <f t="shared" si="2"/>
        <v>5.0224204696985462</v>
      </c>
      <c r="K8" s="28">
        <f t="shared" si="2"/>
        <v>4.5201784227286916</v>
      </c>
      <c r="L8" s="28">
        <f t="shared" si="2"/>
        <v>4.1092531115715376</v>
      </c>
    </row>
    <row r="9" spans="1:13" ht="35" customHeight="1" x14ac:dyDescent="0.2">
      <c r="B9" s="42">
        <f t="shared" ref="B9:B21" si="3">B8+0.05</f>
        <v>0.3</v>
      </c>
      <c r="C9" s="28">
        <f t="shared" si="2"/>
        <v>18.834076761369548</v>
      </c>
      <c r="D9" s="28">
        <f t="shared" si="2"/>
        <v>12.556051174246365</v>
      </c>
      <c r="E9" s="28">
        <f t="shared" si="2"/>
        <v>9.4170383806847742</v>
      </c>
      <c r="F9" s="28">
        <f t="shared" si="2"/>
        <v>7.5336307045478206</v>
      </c>
      <c r="G9" s="28">
        <f t="shared" si="2"/>
        <v>6.2780255871231825</v>
      </c>
      <c r="H9" s="28">
        <f t="shared" si="2"/>
        <v>5.3811647889627281</v>
      </c>
      <c r="I9" s="28">
        <f t="shared" si="2"/>
        <v>4.7085191903423871</v>
      </c>
      <c r="J9" s="28">
        <f t="shared" si="2"/>
        <v>4.1853503914154553</v>
      </c>
      <c r="K9" s="28">
        <f t="shared" si="2"/>
        <v>3.7668153522739103</v>
      </c>
      <c r="L9" s="28">
        <f t="shared" si="2"/>
        <v>3.4243775929762816</v>
      </c>
    </row>
    <row r="10" spans="1:13" ht="35" customHeight="1" x14ac:dyDescent="0.2">
      <c r="B10" s="42">
        <f t="shared" si="3"/>
        <v>0.35</v>
      </c>
      <c r="C10" s="28">
        <f t="shared" si="2"/>
        <v>16.143494366888188</v>
      </c>
      <c r="D10" s="28">
        <f t="shared" si="2"/>
        <v>10.762329577925458</v>
      </c>
      <c r="E10" s="28">
        <f t="shared" si="2"/>
        <v>8.0717471834440939</v>
      </c>
      <c r="F10" s="28">
        <f t="shared" si="2"/>
        <v>6.4573977467552757</v>
      </c>
      <c r="G10" s="28">
        <f t="shared" si="2"/>
        <v>5.381164788962729</v>
      </c>
      <c r="H10" s="28">
        <f t="shared" si="2"/>
        <v>4.6124269619680529</v>
      </c>
      <c r="I10" s="28">
        <f t="shared" si="2"/>
        <v>4.035873591722047</v>
      </c>
      <c r="J10" s="28">
        <f t="shared" si="2"/>
        <v>3.5874431926418193</v>
      </c>
      <c r="K10" s="28">
        <f t="shared" si="2"/>
        <v>3.2286988733776378</v>
      </c>
      <c r="L10" s="28">
        <f t="shared" si="2"/>
        <v>2.9351807939796704</v>
      </c>
    </row>
    <row r="11" spans="1:13" ht="35" customHeight="1" x14ac:dyDescent="0.2">
      <c r="B11" s="42">
        <f t="shared" si="3"/>
        <v>0.39999999999999997</v>
      </c>
      <c r="C11" s="28">
        <f t="shared" si="2"/>
        <v>14.125557571027167</v>
      </c>
      <c r="D11" s="28">
        <f t="shared" si="2"/>
        <v>9.4170383806847777</v>
      </c>
      <c r="E11" s="28">
        <f t="shared" si="2"/>
        <v>7.0627787855135837</v>
      </c>
      <c r="F11" s="28">
        <f t="shared" si="2"/>
        <v>5.650223028410867</v>
      </c>
      <c r="G11" s="28">
        <f t="shared" si="2"/>
        <v>4.7085191903423889</v>
      </c>
      <c r="H11" s="28">
        <f t="shared" si="2"/>
        <v>4.035873591722047</v>
      </c>
      <c r="I11" s="28">
        <f t="shared" si="2"/>
        <v>3.5313893927567919</v>
      </c>
      <c r="J11" s="28">
        <f t="shared" si="2"/>
        <v>3.1390127935615926</v>
      </c>
      <c r="K11" s="28">
        <f t="shared" si="2"/>
        <v>2.8251115142054335</v>
      </c>
      <c r="L11" s="28">
        <f t="shared" si="2"/>
        <v>2.5682831947322122</v>
      </c>
    </row>
    <row r="12" spans="1:13" ht="35" customHeight="1" x14ac:dyDescent="0.2">
      <c r="B12" s="42">
        <f t="shared" si="3"/>
        <v>0.44999999999999996</v>
      </c>
      <c r="C12" s="28">
        <f t="shared" si="2"/>
        <v>12.556051174246369</v>
      </c>
      <c r="D12" s="28">
        <f t="shared" si="2"/>
        <v>8.3707007828309123</v>
      </c>
      <c r="E12" s="28">
        <f t="shared" si="2"/>
        <v>6.2780255871231843</v>
      </c>
      <c r="F12" s="28">
        <f t="shared" si="2"/>
        <v>5.0224204696985471</v>
      </c>
      <c r="G12" s="28">
        <f t="shared" si="2"/>
        <v>4.1853503914154562</v>
      </c>
      <c r="H12" s="28">
        <f t="shared" si="2"/>
        <v>3.5874431926418193</v>
      </c>
      <c r="I12" s="28">
        <f t="shared" si="2"/>
        <v>3.1390127935615921</v>
      </c>
      <c r="J12" s="28">
        <f t="shared" si="2"/>
        <v>2.7902335942769705</v>
      </c>
      <c r="K12" s="28">
        <f t="shared" si="2"/>
        <v>2.5112102348492735</v>
      </c>
      <c r="L12" s="28">
        <f t="shared" si="2"/>
        <v>2.2829183953175214</v>
      </c>
    </row>
    <row r="13" spans="1:13" ht="35" customHeight="1" x14ac:dyDescent="0.2">
      <c r="B13" s="42">
        <f t="shared" si="3"/>
        <v>0.49999999999999994</v>
      </c>
      <c r="C13" s="28">
        <f t="shared" si="2"/>
        <v>11.30044605682173</v>
      </c>
      <c r="D13" s="28">
        <f t="shared" si="2"/>
        <v>7.5336307045478206</v>
      </c>
      <c r="E13" s="28">
        <f t="shared" si="2"/>
        <v>5.6502230284108652</v>
      </c>
      <c r="F13" s="28">
        <f t="shared" si="2"/>
        <v>4.5201784227286925</v>
      </c>
      <c r="G13" s="28">
        <f t="shared" si="2"/>
        <v>3.7668153522739103</v>
      </c>
      <c r="H13" s="28">
        <f t="shared" si="2"/>
        <v>3.2286988733776374</v>
      </c>
      <c r="I13" s="28">
        <f t="shared" si="2"/>
        <v>2.8251115142054326</v>
      </c>
      <c r="J13" s="28">
        <f t="shared" si="2"/>
        <v>2.5112102348492735</v>
      </c>
      <c r="K13" s="28">
        <f t="shared" si="2"/>
        <v>2.2600892113643463</v>
      </c>
      <c r="L13" s="28">
        <f t="shared" si="2"/>
        <v>2.0546265557857692</v>
      </c>
    </row>
    <row r="14" spans="1:13" ht="35" customHeight="1" x14ac:dyDescent="0.2">
      <c r="B14" s="42">
        <f t="shared" si="3"/>
        <v>0.54999999999999993</v>
      </c>
      <c r="C14" s="28">
        <f t="shared" si="2"/>
        <v>10.273132778928847</v>
      </c>
      <c r="D14" s="28">
        <f t="shared" si="2"/>
        <v>6.8487551859525642</v>
      </c>
      <c r="E14" s="28">
        <f t="shared" si="2"/>
        <v>5.1365663894644236</v>
      </c>
      <c r="F14" s="28">
        <f t="shared" si="2"/>
        <v>4.1092531115715385</v>
      </c>
      <c r="G14" s="28">
        <f t="shared" si="2"/>
        <v>3.4243775929762821</v>
      </c>
      <c r="H14" s="28">
        <f t="shared" si="2"/>
        <v>2.9351807939796704</v>
      </c>
      <c r="I14" s="28">
        <f t="shared" si="2"/>
        <v>2.5682831947322118</v>
      </c>
      <c r="J14" s="28">
        <f t="shared" si="2"/>
        <v>2.2829183953175214</v>
      </c>
      <c r="K14" s="28">
        <f t="shared" si="2"/>
        <v>2.0546265557857692</v>
      </c>
      <c r="L14" s="28">
        <f t="shared" si="2"/>
        <v>1.8678423234416084</v>
      </c>
    </row>
    <row r="15" spans="1:13" ht="35" customHeight="1" x14ac:dyDescent="0.2">
      <c r="B15" s="42">
        <f t="shared" si="3"/>
        <v>0.6</v>
      </c>
      <c r="C15" s="28">
        <f t="shared" si="2"/>
        <v>9.4170383806847742</v>
      </c>
      <c r="D15" s="28">
        <f t="shared" si="2"/>
        <v>6.2780255871231825</v>
      </c>
      <c r="E15" s="28">
        <f t="shared" si="2"/>
        <v>4.7085191903423871</v>
      </c>
      <c r="F15" s="28">
        <f t="shared" si="2"/>
        <v>3.7668153522739103</v>
      </c>
      <c r="G15" s="28">
        <f t="shared" si="2"/>
        <v>3.1390127935615912</v>
      </c>
      <c r="H15" s="28">
        <f t="shared" si="2"/>
        <v>2.690582394481364</v>
      </c>
      <c r="I15" s="28">
        <f t="shared" si="2"/>
        <v>2.3542595951711935</v>
      </c>
      <c r="J15" s="28">
        <f t="shared" si="2"/>
        <v>2.0926751957077276</v>
      </c>
      <c r="K15" s="28">
        <f t="shared" si="2"/>
        <v>1.8834076761369551</v>
      </c>
      <c r="L15" s="28">
        <f t="shared" si="2"/>
        <v>1.7121887964881408</v>
      </c>
    </row>
    <row r="16" spans="1:13" ht="35" customHeight="1" x14ac:dyDescent="0.2">
      <c r="B16" s="42">
        <f t="shared" si="3"/>
        <v>0.65</v>
      </c>
      <c r="C16" s="28">
        <f t="shared" si="2"/>
        <v>8.6926508129397924</v>
      </c>
      <c r="D16" s="28">
        <f t="shared" si="2"/>
        <v>5.7951005419598607</v>
      </c>
      <c r="E16" s="28">
        <f t="shared" si="2"/>
        <v>4.3463254064698962</v>
      </c>
      <c r="F16" s="28">
        <f t="shared" si="2"/>
        <v>3.4770603251759171</v>
      </c>
      <c r="G16" s="28">
        <f t="shared" si="2"/>
        <v>2.8975502709799303</v>
      </c>
      <c r="H16" s="28">
        <f t="shared" si="2"/>
        <v>2.4836145179827978</v>
      </c>
      <c r="I16" s="28">
        <f t="shared" si="2"/>
        <v>2.1731627032349481</v>
      </c>
      <c r="J16" s="28">
        <f t="shared" si="2"/>
        <v>1.931700180653287</v>
      </c>
      <c r="K16" s="28">
        <f t="shared" si="2"/>
        <v>1.7385301625879586</v>
      </c>
      <c r="L16" s="28">
        <f t="shared" si="2"/>
        <v>1.5804819659890532</v>
      </c>
    </row>
    <row r="17" spans="2:12" ht="35" customHeight="1" x14ac:dyDescent="0.2">
      <c r="B17" s="42">
        <f t="shared" si="3"/>
        <v>0.70000000000000007</v>
      </c>
      <c r="C17" s="28">
        <f t="shared" si="2"/>
        <v>8.0717471834440921</v>
      </c>
      <c r="D17" s="28">
        <f t="shared" si="2"/>
        <v>5.3811647889627272</v>
      </c>
      <c r="E17" s="28">
        <f t="shared" si="2"/>
        <v>4.0358735917220461</v>
      </c>
      <c r="F17" s="28">
        <f t="shared" si="2"/>
        <v>3.2286988733776369</v>
      </c>
      <c r="G17" s="28">
        <f t="shared" si="2"/>
        <v>2.6905823944813636</v>
      </c>
      <c r="H17" s="28">
        <f t="shared" si="2"/>
        <v>2.306213480984026</v>
      </c>
      <c r="I17" s="28">
        <f t="shared" si="2"/>
        <v>2.017936795861023</v>
      </c>
      <c r="J17" s="28">
        <f t="shared" si="2"/>
        <v>1.7937215963209092</v>
      </c>
      <c r="K17" s="28">
        <f t="shared" si="2"/>
        <v>1.6143494366888185</v>
      </c>
      <c r="L17" s="28">
        <f t="shared" si="2"/>
        <v>1.467590396989835</v>
      </c>
    </row>
    <row r="18" spans="2:12" ht="35" customHeight="1" x14ac:dyDescent="0.2">
      <c r="B18" s="42">
        <f t="shared" si="3"/>
        <v>0.75000000000000011</v>
      </c>
      <c r="C18" s="28">
        <f t="shared" si="2"/>
        <v>7.5336307045478188</v>
      </c>
      <c r="D18" s="28">
        <f t="shared" si="2"/>
        <v>5.0224204696985462</v>
      </c>
      <c r="E18" s="28">
        <f t="shared" si="2"/>
        <v>3.7668153522739094</v>
      </c>
      <c r="F18" s="28">
        <f t="shared" si="2"/>
        <v>3.0134522818191276</v>
      </c>
      <c r="G18" s="28">
        <f t="shared" si="2"/>
        <v>2.5112102348492731</v>
      </c>
      <c r="H18" s="28">
        <f t="shared" si="2"/>
        <v>2.1524659155850911</v>
      </c>
      <c r="I18" s="28">
        <f t="shared" si="2"/>
        <v>1.8834076761369547</v>
      </c>
      <c r="J18" s="28">
        <f t="shared" si="2"/>
        <v>1.674140156566182</v>
      </c>
      <c r="K18" s="28">
        <f t="shared" si="2"/>
        <v>1.5067261409095638</v>
      </c>
      <c r="L18" s="28">
        <f t="shared" si="2"/>
        <v>1.3697510371905126</v>
      </c>
    </row>
    <row r="19" spans="2:12" ht="35" customHeight="1" x14ac:dyDescent="0.2">
      <c r="B19" s="42">
        <f t="shared" si="3"/>
        <v>0.80000000000000016</v>
      </c>
      <c r="C19" s="28">
        <f t="shared" si="2"/>
        <v>7.0627787855135802</v>
      </c>
      <c r="D19" s="28">
        <f t="shared" si="2"/>
        <v>4.7085191903423871</v>
      </c>
      <c r="E19" s="28">
        <f t="shared" si="2"/>
        <v>3.5313893927567901</v>
      </c>
      <c r="F19" s="28">
        <f t="shared" si="2"/>
        <v>2.8251115142054322</v>
      </c>
      <c r="G19" s="28">
        <f t="shared" si="2"/>
        <v>2.3542595951711935</v>
      </c>
      <c r="H19" s="28">
        <f t="shared" si="2"/>
        <v>2.017936795861023</v>
      </c>
      <c r="I19" s="28">
        <f t="shared" si="2"/>
        <v>1.765694696378395</v>
      </c>
      <c r="J19" s="28">
        <f t="shared" si="2"/>
        <v>1.5695063967807956</v>
      </c>
      <c r="K19" s="28">
        <f t="shared" si="2"/>
        <v>1.4125557571027161</v>
      </c>
      <c r="L19" s="28">
        <f t="shared" si="2"/>
        <v>1.2841415973661057</v>
      </c>
    </row>
    <row r="20" spans="2:12" ht="35" customHeight="1" x14ac:dyDescent="0.2">
      <c r="B20" s="42">
        <f t="shared" si="3"/>
        <v>0.8500000000000002</v>
      </c>
      <c r="C20" s="28">
        <f t="shared" si="2"/>
        <v>6.6473212098951331</v>
      </c>
      <c r="D20" s="28">
        <f t="shared" si="2"/>
        <v>4.4315474732634224</v>
      </c>
      <c r="E20" s="28">
        <f t="shared" si="2"/>
        <v>3.3236606049475665</v>
      </c>
      <c r="F20" s="28">
        <f t="shared" si="2"/>
        <v>2.6589284839580536</v>
      </c>
      <c r="G20" s="28">
        <f t="shared" si="2"/>
        <v>2.2157737366317112</v>
      </c>
      <c r="H20" s="28">
        <f t="shared" si="2"/>
        <v>1.8992346313986095</v>
      </c>
      <c r="I20" s="28">
        <f t="shared" si="2"/>
        <v>1.6618303024737833</v>
      </c>
      <c r="J20" s="28">
        <f t="shared" si="2"/>
        <v>1.4771824910878073</v>
      </c>
      <c r="K20" s="28">
        <f t="shared" si="2"/>
        <v>1.3294642419790268</v>
      </c>
      <c r="L20" s="28">
        <f t="shared" si="2"/>
        <v>1.2086038563445698</v>
      </c>
    </row>
    <row r="21" spans="2:12" ht="35" customHeight="1" x14ac:dyDescent="0.2">
      <c r="B21" s="42">
        <f t="shared" si="3"/>
        <v>0.90000000000000024</v>
      </c>
      <c r="C21" s="28">
        <f t="shared" si="2"/>
        <v>6.2780255871231816</v>
      </c>
      <c r="D21" s="28">
        <f t="shared" si="2"/>
        <v>4.1853503914154544</v>
      </c>
      <c r="E21" s="28">
        <f t="shared" si="2"/>
        <v>3.1390127935615908</v>
      </c>
      <c r="F21" s="28">
        <f t="shared" si="2"/>
        <v>2.5112102348492726</v>
      </c>
      <c r="G21" s="28">
        <f t="shared" si="2"/>
        <v>2.0926751957077272</v>
      </c>
      <c r="H21" s="28">
        <f t="shared" si="2"/>
        <v>1.793721596320909</v>
      </c>
      <c r="I21" s="28">
        <f t="shared" si="2"/>
        <v>1.5695063967807954</v>
      </c>
      <c r="J21" s="28">
        <f t="shared" si="2"/>
        <v>1.3951167971384848</v>
      </c>
      <c r="K21" s="28">
        <f t="shared" si="2"/>
        <v>1.2556051174246363</v>
      </c>
      <c r="L21" s="28">
        <f t="shared" si="2"/>
        <v>1.1414591976587602</v>
      </c>
    </row>
    <row r="22" spans="2:12" x14ac:dyDescent="0.2">
      <c r="B22" s="47" t="s">
        <v>8</v>
      </c>
      <c r="C22" s="35"/>
    </row>
  </sheetData>
  <mergeCells count="1">
    <mergeCell ref="C1:L1"/>
  </mergeCells>
  <conditionalFormatting sqref="C7:L21">
    <cfRule type="cellIs" dxfId="6" priority="1" operator="lessThan">
      <formula>1.25</formula>
    </cfRule>
    <cfRule type="colorScale" priority="3">
      <colorScale>
        <cfvo type="min"/>
        <cfvo type="max"/>
        <color rgb="FFFCFCFF"/>
        <color rgb="FF63BE7B"/>
      </colorScale>
    </cfRule>
    <cfRule type="cellIs" dxfId="5" priority="2" operator="lessThan">
      <formula>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DSCR given rate &amp; multiple</vt:lpstr>
      <vt:lpstr>DSCR given % debt &amp; multiple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Welch</dc:creator>
  <cp:lastModifiedBy>Alex Welch</cp:lastModifiedBy>
  <dcterms:created xsi:type="dcterms:W3CDTF">2023-04-01T15:59:08Z</dcterms:created>
  <dcterms:modified xsi:type="dcterms:W3CDTF">2023-07-31T15:51:33Z</dcterms:modified>
</cp:coreProperties>
</file>